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90" windowHeight="11475" activeTab="0"/>
  </bookViews>
  <sheets>
    <sheet name="35 x92s5p2" sheetId="1" r:id="rId1"/>
    <sheet name="35 x92s5p1" sheetId="2" r:id="rId2"/>
    <sheet name="35 x92s3p8" sheetId="3" r:id="rId3"/>
    <sheet name="EQE" sheetId="4" r:id="rId4"/>
  </sheets>
  <definedNames>
    <definedName name="photodiode_3" localSheetId="2">'35 x92s3p8'!$A$7:$B$723</definedName>
    <definedName name="photodiode_3" localSheetId="1">'35 x92s5p1'!$A$7:$B$723</definedName>
    <definedName name="photodiode_3" localSheetId="0">'35 x92s5p2'!$A$7:$B$723</definedName>
    <definedName name="photodiode_3" localSheetId="3">'EQE'!$A$7:$B$723</definedName>
  </definedNames>
  <calcPr fullCalcOnLoad="1"/>
</workbook>
</file>

<file path=xl/comments1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2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3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comments4.xml><?xml version="1.0" encoding="utf-8"?>
<comments xmlns="http://schemas.openxmlformats.org/spreadsheetml/2006/main">
  <authors>
    <author>Bradley MacLeod</author>
  </authors>
  <commentList>
    <comment ref="B1" authorId="0">
      <text>
        <r>
          <rPr>
            <b/>
            <sz val="8"/>
            <rFont val="Tahoma"/>
            <family val="2"/>
          </rPr>
          <t>Insert photocurrent spectra from NIST-calibrated diode here</t>
        </r>
      </text>
    </comment>
    <comment ref="D1" authorId="0">
      <text>
        <r>
          <rPr>
            <sz val="8"/>
            <rFont val="Tahoma"/>
            <family val="2"/>
          </rPr>
          <t>From Obadiah's calibration data</t>
        </r>
      </text>
    </comment>
  </commentList>
</comments>
</file>

<file path=xl/sharedStrings.xml><?xml version="1.0" encoding="utf-8"?>
<sst xmlns="http://schemas.openxmlformats.org/spreadsheetml/2006/main" count="76" uniqueCount="19">
  <si>
    <t>Wavelength (nm)</t>
  </si>
  <si>
    <t>Error (I)</t>
  </si>
  <si>
    <t>photons/sec</t>
  </si>
  <si>
    <t>hc*1E9/lambda</t>
  </si>
  <si>
    <t>Current (C/s)</t>
  </si>
  <si>
    <t>responsivity [(C/s)/(J/s)]</t>
  </si>
  <si>
    <t>B/D</t>
  </si>
  <si>
    <t>E/F</t>
  </si>
  <si>
    <t>Incident Power [J/s]</t>
  </si>
  <si>
    <t>Energy/photon in [J/photon]</t>
  </si>
  <si>
    <t>Elec/sec ()</t>
  </si>
  <si>
    <t>MAX EQE</t>
  </si>
  <si>
    <t>AVG</t>
  </si>
  <si>
    <t>P1</t>
  </si>
  <si>
    <t>The diode current was collected using two windows to</t>
  </si>
  <si>
    <t>approximate the reflectance loss of the cryostat windows</t>
  </si>
  <si>
    <t>a rough mask was also use to achieve illum. Area</t>
  </si>
  <si>
    <t>close to the electrode overlap</t>
  </si>
  <si>
    <t>eqe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</si>
</sst>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1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1" fontId="29" fillId="0" borderId="0" xfId="55" applyNumberFormat="1">
      <alignment/>
      <protection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Note 3" xfId="60"/>
    <cellStyle name="Note 4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-0.00925"/>
          <c:w val="0.8847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30207862"/>
        <c:axId val="3435303"/>
      </c:scatterChart>
      <c:valAx>
        <c:axId val="30207862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 val="autoZero"/>
        <c:crossBetween val="midCat"/>
        <c:dispUnits/>
      </c:valAx>
      <c:valAx>
        <c:axId val="3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-0.017"/>
          <c:w val="0.9702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x92s5p2'!$J$1</c:f>
              <c:strCache>
                <c:ptCount val="1"/>
                <c:pt idx="0">
                  <c:v>eqe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x92s5p2'!$J$2:$J$62</c:f>
              <c:numCache/>
            </c:numRef>
          </c:yVal>
          <c:smooth val="1"/>
        </c:ser>
        <c:axId val="30917728"/>
        <c:axId val="9824097"/>
      </c:scatterChart>
      <c:scatterChart>
        <c:scatterStyle val="smoothMarker"/>
        <c:varyColors val="0"/>
        <c:ser>
          <c:idx val="1"/>
          <c:order val="1"/>
          <c:tx>
            <c:strRef>
              <c:f>'35 x92s5p2'!$K$1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x92s5p2'!$A$2:$A$62</c:f>
              <c:numCache/>
            </c:numRef>
          </c:xVal>
          <c:yVal>
            <c:numRef>
              <c:f>'35 x92s5p2'!$K$2:$K$62</c:f>
              <c:numCache/>
            </c:numRef>
          </c:yVal>
          <c:smooth val="1"/>
        </c:ser>
        <c:axId val="21308010"/>
        <c:axId val="57554363"/>
      </c:scatterChart>
      <c:valAx>
        <c:axId val="30917728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097"/>
        <c:crosses val="autoZero"/>
        <c:crossBetween val="midCat"/>
        <c:dispUnits/>
      </c:valAx>
      <c:valAx>
        <c:axId val="9824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 val="autoZero"/>
        <c:crossBetween val="midCat"/>
        <c:dispUnits/>
      </c:valAx>
      <c:valAx>
        <c:axId val="21308010"/>
        <c:scaling>
          <c:orientation val="minMax"/>
        </c:scaling>
        <c:axPos val="b"/>
        <c:delete val="1"/>
        <c:majorTickMark val="out"/>
        <c:minorTickMark val="none"/>
        <c:tickLblPos val="none"/>
        <c:crossAx val="57554363"/>
        <c:crosses val="max"/>
        <c:crossBetween val="midCat"/>
        <c:dispUnits/>
      </c:valAx>
      <c:valAx>
        <c:axId val="5755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01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-0.00925"/>
          <c:w val="0.89375"/>
          <c:h val="0.76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48227220"/>
        <c:axId val="31391797"/>
      </c:scatterChart>
      <c:valAx>
        <c:axId val="48227220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1797"/>
        <c:crosses val="autoZero"/>
        <c:crossBetween val="midCat"/>
        <c:dispUnits/>
      </c:valAx>
      <c:valAx>
        <c:axId val="31391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17"/>
          <c:w val="0.979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x92s5p1'!$J$1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x92s5p1'!$J$2:$J$62</c:f>
              <c:numCache/>
            </c:numRef>
          </c:yVal>
          <c:smooth val="1"/>
        </c:ser>
        <c:axId val="14090718"/>
        <c:axId val="59707599"/>
      </c:scatterChart>
      <c:scatterChart>
        <c:scatterStyle val="smoothMarker"/>
        <c:varyColors val="0"/>
        <c:ser>
          <c:idx val="1"/>
          <c:order val="1"/>
          <c:tx>
            <c:strRef>
              <c:f>'35 x92s5p1'!$K$1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x92s5p1'!$A$2:$A$62</c:f>
              <c:numCache/>
            </c:numRef>
          </c:xVal>
          <c:yVal>
            <c:numRef>
              <c:f>'35 x92s5p1'!$K$2:$K$62</c:f>
              <c:numCache/>
            </c:numRef>
          </c:yVal>
          <c:smooth val="1"/>
        </c:ser>
        <c:axId val="497480"/>
        <c:axId val="4477321"/>
      </c:scatterChart>
      <c:valAx>
        <c:axId val="14090718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7599"/>
        <c:crosses val="autoZero"/>
        <c:crossBetween val="midCat"/>
        <c:dispUnits/>
      </c:valAx>
      <c:valAx>
        <c:axId val="5970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0718"/>
        <c:crosses val="autoZero"/>
        <c:crossBetween val="midCat"/>
        <c:dispUnits/>
      </c:valAx>
      <c:valAx>
        <c:axId val="497480"/>
        <c:scaling>
          <c:orientation val="minMax"/>
        </c:scaling>
        <c:axPos val="b"/>
        <c:delete val="1"/>
        <c:majorTickMark val="out"/>
        <c:minorTickMark val="none"/>
        <c:tickLblPos val="none"/>
        <c:crossAx val="4477321"/>
        <c:crosses val="max"/>
        <c:crossBetween val="midCat"/>
        <c:dispUnits/>
      </c:valAx>
      <c:valAx>
        <c:axId val="447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480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-0.00925"/>
          <c:w val="0.89925"/>
          <c:h val="0.84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40295890"/>
        <c:axId val="27118691"/>
      </c:scatterChart>
      <c:valAx>
        <c:axId val="40295890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8691"/>
        <c:crosses val="autoZero"/>
        <c:crossBetween val="midCat"/>
        <c:dispUnits/>
      </c:valAx>
      <c:valAx>
        <c:axId val="2711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58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7"/>
          <c:w val="0.98475"/>
          <c:h val="0.90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'35 x92s3p8'!$J$1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x92s3p8'!$J$2:$J$62</c:f>
              <c:numCache/>
            </c:numRef>
          </c:yVal>
          <c:smooth val="1"/>
        </c:ser>
        <c:axId val="42741628"/>
        <c:axId val="49130333"/>
      </c:scatterChart>
      <c:scatterChart>
        <c:scatterStyle val="smoothMarker"/>
        <c:varyColors val="0"/>
        <c:ser>
          <c:idx val="1"/>
          <c:order val="1"/>
          <c:tx>
            <c:strRef>
              <c:f>'35 x92s3p8'!$K$1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'35 x92s3p8'!$A$2:$A$62</c:f>
              <c:numCache/>
            </c:numRef>
          </c:xVal>
          <c:yVal>
            <c:numRef>
              <c:f>'35 x92s3p8'!$K$2:$K$62</c:f>
              <c:numCache/>
            </c:numRef>
          </c:yVal>
          <c:smooth val="1"/>
        </c:ser>
        <c:axId val="39519814"/>
        <c:axId val="20134007"/>
      </c:scatterChart>
      <c:valAx>
        <c:axId val="42741628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30333"/>
        <c:crosses val="autoZero"/>
        <c:crossBetween val="midCat"/>
        <c:dispUnits/>
      </c:valAx>
      <c:valAx>
        <c:axId val="4913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41628"/>
        <c:crosses val="autoZero"/>
        <c:crossBetween val="midCat"/>
        <c:dispUnits/>
      </c:valAx>
      <c:valAx>
        <c:axId val="39519814"/>
        <c:scaling>
          <c:orientation val="minMax"/>
        </c:scaling>
        <c:axPos val="b"/>
        <c:delete val="1"/>
        <c:majorTickMark val="out"/>
        <c:minorTickMark val="none"/>
        <c:tickLblPos val="none"/>
        <c:crossAx val="20134007"/>
        <c:crosses val="max"/>
        <c:crossBetween val="midCat"/>
        <c:dispUnits/>
      </c:valAx>
      <c:valAx>
        <c:axId val="20134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981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1"/>
          <c:w val="0.900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46988336"/>
        <c:axId val="20241841"/>
      </c:scatterChart>
      <c:valAx>
        <c:axId val="46988336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1841"/>
        <c:crosses val="autoZero"/>
        <c:crossBetween val="midCat"/>
        <c:dispUnits/>
      </c:val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883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1525"/>
          <c:w val="0.98525"/>
          <c:h val="0.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EQE!$J$1</c:f>
              <c:strCache>
                <c:ptCount val="1"/>
                <c:pt idx="0">
                  <c:v>P1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EQE!$J$2:$J$62</c:f>
              <c:numCache/>
            </c:numRef>
          </c:yVal>
          <c:smooth val="1"/>
        </c:ser>
        <c:axId val="47958842"/>
        <c:axId val="28976395"/>
      </c:scatterChart>
      <c:scatterChart>
        <c:scatterStyle val="smoothMarker"/>
        <c:varyColors val="0"/>
        <c:ser>
          <c:idx val="1"/>
          <c:order val="1"/>
          <c:tx>
            <c:strRef>
              <c:f>EQE!$K$1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EQE!$A$2:$A$62</c:f>
              <c:numCache/>
            </c:numRef>
          </c:xVal>
          <c:yVal>
            <c:numRef>
              <c:f>EQE!$K$2:$K$62</c:f>
              <c:numCache/>
            </c:numRef>
          </c:yVal>
          <c:smooth val="1"/>
        </c:ser>
        <c:axId val="59460964"/>
        <c:axId val="65386629"/>
      </c:scatterChart>
      <c:valAx>
        <c:axId val="47958842"/>
        <c:scaling>
          <c:orientation val="minMax"/>
          <c:max val="8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Wavelngth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6395"/>
        <c:crosses val="autoZero"/>
        <c:crossBetween val="midCat"/>
        <c:dispUnits/>
      </c:val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EQE (AU)</a:t>
                </a:r>
              </a:p>
            </c:rich>
          </c:tx>
          <c:layout>
            <c:manualLayout>
              <c:xMode val="factor"/>
              <c:yMode val="factor"/>
              <c:x val="0.007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8842"/>
        <c:crosses val="autoZero"/>
        <c:crossBetween val="midCat"/>
        <c:dispUnits/>
      </c:valAx>
      <c:valAx>
        <c:axId val="59460964"/>
        <c:scaling>
          <c:orientation val="minMax"/>
        </c:scaling>
        <c:axPos val="b"/>
        <c:delete val="1"/>
        <c:majorTickMark val="out"/>
        <c:minorTickMark val="none"/>
        <c:tickLblPos val="none"/>
        <c:crossAx val="65386629"/>
        <c:crosses val="max"/>
        <c:crossBetween val="midCat"/>
        <c:dispUnits/>
      </c:valAx>
      <c:valAx>
        <c:axId val="6538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096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16</xdr:row>
      <xdr:rowOff>19050</xdr:rowOff>
    </xdr:from>
    <xdr:to>
      <xdr:col>14</xdr:col>
      <xdr:colOff>504825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7505700" y="2609850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742950</xdr:colOff>
      <xdr:row>16</xdr:row>
      <xdr:rowOff>57150</xdr:rowOff>
    </xdr:from>
    <xdr:to>
      <xdr:col>7</xdr:col>
      <xdr:colOff>276225</xdr:colOff>
      <xdr:row>30</xdr:row>
      <xdr:rowOff>133350</xdr:rowOff>
    </xdr:to>
    <xdr:graphicFrame>
      <xdr:nvGraphicFramePr>
        <xdr:cNvPr id="2" name="Chart 2"/>
        <xdr:cNvGraphicFramePr/>
      </xdr:nvGraphicFramePr>
      <xdr:xfrm>
        <a:off x="2581275" y="264795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14</xdr:row>
      <xdr:rowOff>161925</xdr:rowOff>
    </xdr:from>
    <xdr:to>
      <xdr:col>7</xdr:col>
      <xdr:colOff>314325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619375" y="2428875"/>
        <a:ext cx="457200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14</xdr:col>
      <xdr:colOff>485775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7486650" y="2590800"/>
        <a:ext cx="4572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18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1.745124E-08</v>
      </c>
      <c r="I2" s="13">
        <f>-6241509629152650000*H2</f>
        <v>-108922082500.65388</v>
      </c>
      <c r="J2" s="21">
        <f aca="true" t="shared" si="0" ref="J2:J32">ABS(I2/$G2)</f>
        <v>0.002721095243541177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1.992158E-08</v>
      </c>
      <c r="I3" s="13">
        <f>-6241509629152650000*H3</f>
        <v>-124340733397.93484</v>
      </c>
      <c r="J3" s="21">
        <f t="shared" si="0"/>
        <v>0.002956247928082518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2.223318E-08</v>
      </c>
      <c r="I4" s="13">
        <f>-6241509629152650000*H4</f>
        <v>-138768607056.6841</v>
      </c>
      <c r="J4" s="21">
        <f t="shared" si="0"/>
        <v>0.0030465720372145765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2.373198E-08</v>
      </c>
      <c r="I5" s="13">
        <f>-6241509629152650000*H5</f>
        <v>-148123381688.85812</v>
      </c>
      <c r="J5" s="21">
        <f t="shared" si="0"/>
        <v>0.003164666929158183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2.767855E-08</v>
      </c>
      <c r="I6" s="13">
        <f>-6241509629152650000*H6</f>
        <v>-172755936345.9831</v>
      </c>
      <c r="J6" s="21">
        <f t="shared" si="0"/>
        <v>0.003332761726793193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3.522465E-08</v>
      </c>
      <c r="I7" s="13">
        <f aca="true" t="shared" si="4" ref="I7:I42">-6241509629152650000*H7</f>
        <v>-219854992158.5319</v>
      </c>
      <c r="J7" s="21">
        <f t="shared" si="0"/>
        <v>0.003579060477566114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4.189902E-08</v>
      </c>
      <c r="I8" s="13">
        <f t="shared" si="4"/>
        <v>-261513136782.0595</v>
      </c>
      <c r="J8" s="21">
        <f t="shared" si="0"/>
        <v>0.003941871971036269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5.528683E-08</v>
      </c>
      <c r="I9" s="13">
        <f t="shared" si="4"/>
        <v>-345073281810.3256</v>
      </c>
      <c r="J9" s="21">
        <f t="shared" si="0"/>
        <v>0.004334382412018751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5.358064E-08</v>
      </c>
      <c r="I10" s="13">
        <f t="shared" si="4"/>
        <v>-334424080496.1617</v>
      </c>
      <c r="J10" s="21">
        <f t="shared" si="0"/>
        <v>0.004695752920664295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5.539752E-08</v>
      </c>
      <c r="I11" s="13">
        <f t="shared" si="4"/>
        <v>-345764154511.1765</v>
      </c>
      <c r="J11" s="21">
        <f t="shared" si="0"/>
        <v>0.004861856473875943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5.28016E-08</v>
      </c>
      <c r="I12" s="13">
        <f t="shared" si="4"/>
        <v>-329561694834.66656</v>
      </c>
      <c r="J12" s="21">
        <f t="shared" si="0"/>
        <v>0.004976043811404376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5.181367E-08</v>
      </c>
      <c r="I13" s="13">
        <f t="shared" si="4"/>
        <v>-323395520226.7378</v>
      </c>
      <c r="J13" s="21">
        <f t="shared" si="0"/>
        <v>0.004952674016089998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5.09635E-08</v>
      </c>
      <c r="I14" s="13">
        <f t="shared" si="4"/>
        <v>-318089175985.3211</v>
      </c>
      <c r="J14" s="21">
        <f t="shared" si="0"/>
        <v>0.004785365190631015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4.829154E-08</v>
      </c>
      <c r="I15" s="13">
        <f t="shared" si="4"/>
        <v>-301412111916.61035</v>
      </c>
      <c r="J15" s="21">
        <f t="shared" si="0"/>
        <v>0.004525893814458026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4.554546E-08</v>
      </c>
      <c r="I16" s="13">
        <f t="shared" si="4"/>
        <v>-284272427154.1869</v>
      </c>
      <c r="J16" s="21">
        <f t="shared" si="0"/>
        <v>0.004270255977174896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4.256725E-08</v>
      </c>
      <c r="I17" s="13">
        <f t="shared" si="4"/>
        <v>-265683900761.54816</v>
      </c>
      <c r="J17" s="21">
        <f t="shared" si="0"/>
        <v>0.004015232405270731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3.85332E-08</v>
      </c>
      <c r="I18" s="13">
        <f t="shared" si="4"/>
        <v>-240505338842.0649</v>
      </c>
      <c r="J18" s="21">
        <f t="shared" si="0"/>
        <v>0.0036326472260436817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3.403968E-08</v>
      </c>
      <c r="I19" s="13">
        <f t="shared" si="4"/>
        <v>-212458990493.2749</v>
      </c>
      <c r="J19" s="21">
        <f t="shared" si="0"/>
        <v>0.0032073088780504976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3.005757E-08</v>
      </c>
      <c r="I20" s="13">
        <f t="shared" si="4"/>
        <v>-187604612583.9298</v>
      </c>
      <c r="J20" s="21">
        <f t="shared" si="0"/>
        <v>0.0028342558275008633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2.612904E-08</v>
      </c>
      <c r="I21" s="13">
        <f t="shared" si="4"/>
        <v>-163084654760.51477</v>
      </c>
      <c r="J21" s="21">
        <f t="shared" si="0"/>
        <v>0.002523019143755702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2.257154E-08</v>
      </c>
      <c r="I22" s="13">
        <f t="shared" si="4"/>
        <v>-140880484254.80423</v>
      </c>
      <c r="J22" s="21">
        <f t="shared" si="0"/>
        <v>0.002291596340487029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1.874763E-08</v>
      </c>
      <c r="I23" s="13">
        <f t="shared" si="4"/>
        <v>-117013513168.7911</v>
      </c>
      <c r="J23" s="21">
        <f t="shared" si="0"/>
        <v>0.0019500868005828077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1.306724E-08</v>
      </c>
      <c r="I24" s="13">
        <f t="shared" si="4"/>
        <v>-81559304286.44867</v>
      </c>
      <c r="J24" s="21">
        <f t="shared" si="0"/>
        <v>0.0013741945890506373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6.381229E-09</v>
      </c>
      <c r="I25" s="13">
        <f t="shared" si="4"/>
        <v>-39828502249.32814</v>
      </c>
      <c r="J25" s="21">
        <f t="shared" si="0"/>
        <v>0.0007022300818022623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2.170948E-09</v>
      </c>
      <c r="I26" s="13">
        <f t="shared" si="4"/>
        <v>-13549992846.389688</v>
      </c>
      <c r="J26" s="21">
        <f t="shared" si="0"/>
        <v>0.00025294344399440303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6.817803E-10</v>
      </c>
      <c r="I27" s="13">
        <f t="shared" si="4"/>
        <v>-4255338307.4165826</v>
      </c>
      <c r="J27" s="21">
        <f t="shared" si="0"/>
        <v>8.05214442948645E-05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1.963354E-10</v>
      </c>
      <c r="I28" s="13">
        <f t="shared" si="4"/>
        <v>-1225429289.6435373</v>
      </c>
      <c r="J28" s="21">
        <f t="shared" si="0"/>
        <v>2.5121698568672E-05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5.929903E-11</v>
      </c>
      <c r="I29" s="13">
        <f t="shared" si="4"/>
        <v>-370115466.7444119</v>
      </c>
      <c r="J29" s="21">
        <f t="shared" si="0"/>
        <v>7.669945759835062E-06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1.266203E-11</v>
      </c>
      <c r="I30" s="13">
        <f t="shared" si="4"/>
        <v>-79030182.16961974</v>
      </c>
      <c r="J30" s="21">
        <f t="shared" si="0"/>
        <v>1.666705270390927E-06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-3.348704E-12</v>
      </c>
      <c r="I31" s="13">
        <f t="shared" si="4"/>
        <v>20900968.261181995</v>
      </c>
      <c r="J31" s="21">
        <f t="shared" si="0"/>
        <v>4.443169239518203E-07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-2.696532E-11</v>
      </c>
      <c r="I32" s="13">
        <f t="shared" si="4"/>
        <v>168304304.43318254</v>
      </c>
      <c r="J32" s="21">
        <f t="shared" si="0"/>
        <v>4.163072738749061E-06</v>
      </c>
    </row>
    <row r="33" spans="1:9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</row>
    <row r="34" spans="1:9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</row>
    <row r="35" spans="1:9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</row>
    <row r="36" spans="1:9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</row>
    <row r="37" spans="1:9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</row>
    <row r="38" spans="1:9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</row>
    <row r="39" spans="1:9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</row>
    <row r="40" spans="1:9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</row>
    <row r="41" spans="1:9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</row>
    <row r="42" spans="1:9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0.004976043811404376</v>
      </c>
      <c r="K44" s="18"/>
      <c r="L44" s="15" t="s">
        <v>11</v>
      </c>
    </row>
    <row r="45" spans="2:12" ht="15">
      <c r="B45" s="19"/>
      <c r="H45" s="11"/>
      <c r="J45" s="22">
        <f>AVERAGE(J2:J42)</f>
        <v>0.0026789549306388523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1.743695E-08</v>
      </c>
      <c r="I2" s="13">
        <f>-6241509629152650000*H2</f>
        <v>-108832891328.0533</v>
      </c>
      <c r="J2" s="21">
        <f aca="true" t="shared" si="0" ref="J2:J42">ABS(I2/$G2)</f>
        <v>0.002718867066573225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1.988417E-08</v>
      </c>
      <c r="I3" s="13">
        <f>-6241509629152650000*H3</f>
        <v>-124107238522.70825</v>
      </c>
      <c r="J3" s="21">
        <f t="shared" si="0"/>
        <v>0.002950696499180314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2.217282E-08</v>
      </c>
      <c r="I4" s="13">
        <f>-6241509629152650000*H4</f>
        <v>-138391869535.46848</v>
      </c>
      <c r="J4" s="21">
        <f t="shared" si="0"/>
        <v>0.0030383010166873167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2.365772E-08</v>
      </c>
      <c r="I5" s="13">
        <f>-6241509629152650000*H5</f>
        <v>-147659887183.79724</v>
      </c>
      <c r="J5" s="21">
        <f t="shared" si="0"/>
        <v>0.003154764335014783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2.770582E-08</v>
      </c>
      <c r="I6" s="13">
        <f>-6241509629152650000*H6</f>
        <v>-172926142313.57007</v>
      </c>
      <c r="J6" s="21">
        <f t="shared" si="0"/>
        <v>0.003336045295198678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3.521592E-08</v>
      </c>
      <c r="I7" s="13">
        <f aca="true" t="shared" si="4" ref="I7:I42">-6241509629152650000*H7</f>
        <v>-219800503779.4694</v>
      </c>
      <c r="J7" s="21">
        <f t="shared" si="0"/>
        <v>0.0035781734510670813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4.187267E-08</v>
      </c>
      <c r="I8" s="13">
        <f t="shared" si="4"/>
        <v>-261348673003.3313</v>
      </c>
      <c r="J8" s="21">
        <f t="shared" si="0"/>
        <v>0.003939392955382996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5.512541E-08</v>
      </c>
      <c r="I9" s="13">
        <f t="shared" si="4"/>
        <v>-344065777325.9878</v>
      </c>
      <c r="J9" s="21">
        <f t="shared" si="0"/>
        <v>0.0043217273907605585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5.311675E-08</v>
      </c>
      <c r="I10" s="13">
        <f t="shared" si="4"/>
        <v>-331528706594.294</v>
      </c>
      <c r="J10" s="21">
        <f t="shared" si="0"/>
        <v>0.004655098071779194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5.455822E-08</v>
      </c>
      <c r="I11" s="13">
        <f t="shared" si="4"/>
        <v>-340525655479.4287</v>
      </c>
      <c r="J11" s="21">
        <f t="shared" si="0"/>
        <v>0.004788196928493332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5.172637E-08</v>
      </c>
      <c r="I12" s="13">
        <f t="shared" si="4"/>
        <v>-322850636436.1128</v>
      </c>
      <c r="J12" s="21">
        <f t="shared" si="0"/>
        <v>0.0048747137080109885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5.048312E-08</v>
      </c>
      <c r="I13" s="13">
        <f t="shared" si="4"/>
        <v>-315090879589.66876</v>
      </c>
      <c r="J13" s="21">
        <f t="shared" si="0"/>
        <v>0.004825491741371598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4.953992E-08</v>
      </c>
      <c r="I14" s="13">
        <f t="shared" si="4"/>
        <v>-309203887707.45197</v>
      </c>
      <c r="J14" s="21">
        <f t="shared" si="0"/>
        <v>0.0046516940303284755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4.709943E-08</v>
      </c>
      <c r="I15" s="13">
        <f t="shared" si="4"/>
        <v>-293971545872.6012</v>
      </c>
      <c r="J15" s="21">
        <f t="shared" si="0"/>
        <v>0.004414169001475181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4.43901E-08</v>
      </c>
      <c r="I16" s="13">
        <f t="shared" si="4"/>
        <v>-277061236589.0491</v>
      </c>
      <c r="J16" s="21">
        <f t="shared" si="0"/>
        <v>0.004161931614092631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4.145837E-08</v>
      </c>
      <c r="I17" s="13">
        <f t="shared" si="4"/>
        <v>-258762815563.97336</v>
      </c>
      <c r="J17" s="21">
        <f t="shared" si="0"/>
        <v>0.003910635305163098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3.75119E-08</v>
      </c>
      <c r="I18" s="13">
        <f t="shared" si="4"/>
        <v>-234130885057.8113</v>
      </c>
      <c r="J18" s="21">
        <f t="shared" si="0"/>
        <v>0.0035363660292586133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3.328929E-08</v>
      </c>
      <c r="I19" s="13">
        <f t="shared" si="4"/>
        <v>-207775424082.65503</v>
      </c>
      <c r="J19" s="21">
        <f t="shared" si="0"/>
        <v>0.0031366051432033925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2.988414E-08</v>
      </c>
      <c r="I20" s="13">
        <f t="shared" si="4"/>
        <v>-186522147568.9459</v>
      </c>
      <c r="J20" s="21">
        <f t="shared" si="0"/>
        <v>0.002817902376833911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2.640304E-08</v>
      </c>
      <c r="I21" s="13">
        <f t="shared" si="4"/>
        <v>-164794828398.9026</v>
      </c>
      <c r="J21" s="21">
        <f t="shared" si="0"/>
        <v>0.002549476573702958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2.303528E-08</v>
      </c>
      <c r="I22" s="13">
        <f t="shared" si="4"/>
        <v>-143774921930.22748</v>
      </c>
      <c r="J22" s="21">
        <f t="shared" si="0"/>
        <v>0.002338677970138238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1.931333E-08</v>
      </c>
      <c r="I23" s="13">
        <f t="shared" si="4"/>
        <v>-120544335166.00276</v>
      </c>
      <c r="J23" s="21">
        <f t="shared" si="0"/>
        <v>0.002008929657151328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1.388382E-08</v>
      </c>
      <c r="I24" s="13">
        <f t="shared" si="4"/>
        <v>-86655996219.42215</v>
      </c>
      <c r="J24" s="21">
        <f t="shared" si="0"/>
        <v>0.0014600688683572827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7.144867E-09</v>
      </c>
      <c r="I25" s="13">
        <f t="shared" si="4"/>
        <v>-44594756179.51501</v>
      </c>
      <c r="J25" s="21">
        <f t="shared" si="0"/>
        <v>0.0007862655513344349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2.715288E-09</v>
      </c>
      <c r="I26" s="13">
        <f t="shared" si="4"/>
        <v>-16947496197.92264</v>
      </c>
      <c r="J26" s="21">
        <f t="shared" si="0"/>
        <v>0.0003163660751693152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1.054745E-09</v>
      </c>
      <c r="I27" s="13">
        <f t="shared" si="4"/>
        <v>-6583201073.8006115</v>
      </c>
      <c r="J27" s="21">
        <f t="shared" si="0"/>
        <v>0.00012457032091245062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5.120732E-10</v>
      </c>
      <c r="I28" s="13">
        <f t="shared" si="4"/>
        <v>-3196109808.6310105</v>
      </c>
      <c r="J28" s="21">
        <f t="shared" si="0"/>
        <v>6.552128946433138E-05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3.332074E-10</v>
      </c>
      <c r="I29" s="13">
        <f t="shared" si="4"/>
        <v>-2079717195.6049187</v>
      </c>
      <c r="J29" s="21">
        <f t="shared" si="0"/>
        <v>4.309822074282944E-05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2.975707E-10</v>
      </c>
      <c r="I30" s="13">
        <f t="shared" si="4"/>
        <v>-1857290389.4036946</v>
      </c>
      <c r="J30" s="21">
        <f t="shared" si="0"/>
        <v>3.916928438835774E-05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3.257589E-10</v>
      </c>
      <c r="I31" s="13">
        <f t="shared" si="4"/>
        <v>-2033227311.1321752</v>
      </c>
      <c r="J31" s="21">
        <f t="shared" si="0"/>
        <v>4.322274897928531E-05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3.112017E-10</v>
      </c>
      <c r="I32" s="13">
        <f t="shared" si="4"/>
        <v>-1942368407.1586742</v>
      </c>
      <c r="J32" s="21">
        <f t="shared" si="0"/>
        <v>4.8045241574079735E-05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/>
      <c r="I33" s="13">
        <f t="shared" si="4"/>
        <v>0</v>
      </c>
      <c r="J33" s="21">
        <f t="shared" si="0"/>
        <v>0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/>
      <c r="I34" s="13">
        <f t="shared" si="4"/>
        <v>0</v>
      </c>
      <c r="J34" s="21">
        <f t="shared" si="0"/>
        <v>0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/>
      <c r="I35" s="13">
        <f t="shared" si="4"/>
        <v>0</v>
      </c>
      <c r="J35" s="21">
        <f t="shared" si="0"/>
        <v>0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/>
      <c r="I36" s="13">
        <f t="shared" si="4"/>
        <v>0</v>
      </c>
      <c r="J36" s="21">
        <f t="shared" si="0"/>
        <v>0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/>
      <c r="I37" s="13">
        <f t="shared" si="4"/>
        <v>0</v>
      </c>
      <c r="J37" s="21">
        <f t="shared" si="0"/>
        <v>0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/>
      <c r="I38" s="13">
        <f t="shared" si="4"/>
        <v>0</v>
      </c>
      <c r="J38" s="21">
        <f t="shared" si="0"/>
        <v>0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/>
      <c r="I39" s="13">
        <f t="shared" si="4"/>
        <v>0</v>
      </c>
      <c r="J39" s="21">
        <f t="shared" si="0"/>
        <v>0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/>
      <c r="I40" s="13">
        <f t="shared" si="4"/>
        <v>0</v>
      </c>
      <c r="J40" s="21">
        <f t="shared" si="0"/>
        <v>0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/>
      <c r="I41" s="13">
        <f t="shared" si="4"/>
        <v>0</v>
      </c>
      <c r="J41" s="21">
        <f t="shared" si="0"/>
        <v>0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/>
      <c r="I42" s="13">
        <f t="shared" si="4"/>
        <v>0</v>
      </c>
      <c r="J42" s="21">
        <f t="shared" si="0"/>
        <v>0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0.0048747137080109885</v>
      </c>
      <c r="K44" s="18"/>
      <c r="L44" s="15" t="s">
        <v>11</v>
      </c>
    </row>
    <row r="45" spans="2:12" ht="15">
      <c r="B45" s="19"/>
      <c r="H45" s="11"/>
      <c r="J45" s="22">
        <f>AVERAGE(J2:J42)</f>
        <v>0.00201546789662903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2" sqref="L2:L5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1.410664E-08</v>
      </c>
      <c r="I2" s="13">
        <f>-6241509629152650000*H2</f>
        <v>-88046729394.98994</v>
      </c>
      <c r="J2" s="21">
        <f aca="true" t="shared" si="0" ref="J2:J42">ABS(I2/$G2)</f>
        <v>0.0021995864480889443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1.567386E-08</v>
      </c>
      <c r="I3" s="13">
        <f>-6241509629152650000*H3</f>
        <v>-97828548115.99055</v>
      </c>
      <c r="J3" s="21">
        <f t="shared" si="0"/>
        <v>0.002325910703370689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1.723319E-08</v>
      </c>
      <c r="I4" s="13">
        <f>-6241509629152650000*H4</f>
        <v>-107561121326.01717</v>
      </c>
      <c r="J4" s="21">
        <f t="shared" si="0"/>
        <v>0.0023614325420837625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1.822142E-08</v>
      </c>
      <c r="I5" s="13">
        <f>-6241509629152650000*H5</f>
        <v>-113729168386.83469</v>
      </c>
      <c r="J5" s="21">
        <f t="shared" si="0"/>
        <v>0.0024298320357720466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2.100507E-08</v>
      </c>
      <c r="I6" s="13">
        <f>-6241509629152650000*H6</f>
        <v>-131103346666.02547</v>
      </c>
      <c r="J6" s="21">
        <f t="shared" si="0"/>
        <v>0.002529211008691275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2.623088E-08</v>
      </c>
      <c r="I7" s="13">
        <f aca="true" t="shared" si="4" ref="I7:I42">-6241509629152650000*H7</f>
        <v>-163720290101.14767</v>
      </c>
      <c r="J7" s="21">
        <f t="shared" si="0"/>
        <v>0.0026652331790317134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3.067322E-08</v>
      </c>
      <c r="I8" s="13">
        <f t="shared" si="4"/>
        <v>-191447197987.11765</v>
      </c>
      <c r="J8" s="21">
        <f t="shared" si="0"/>
        <v>0.002885745446538585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3.959588E-08</v>
      </c>
      <c r="I9" s="13">
        <f t="shared" si="4"/>
        <v>-247138066294.77286</v>
      </c>
      <c r="J9" s="21">
        <f t="shared" si="0"/>
        <v>0.0031042417490821056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3.817149E-08</v>
      </c>
      <c r="I10" s="13">
        <f t="shared" si="4"/>
        <v>-238247722394.1041</v>
      </c>
      <c r="J10" s="21">
        <f t="shared" si="0"/>
        <v>0.003345310650518693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3.940561E-08</v>
      </c>
      <c r="I11" s="13">
        <f t="shared" si="4"/>
        <v>-245950494257.63394</v>
      </c>
      <c r="J11" s="21">
        <f t="shared" si="0"/>
        <v>0.003458357343172232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3.766953E-08</v>
      </c>
      <c r="I12" s="13">
        <f t="shared" si="4"/>
        <v>-235114734220.65463</v>
      </c>
      <c r="J12" s="21">
        <f t="shared" si="0"/>
        <v>0.0035499915084961724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3.716661E-08</v>
      </c>
      <c r="I13" s="13">
        <f t="shared" si="4"/>
        <v>-231975754197.96118</v>
      </c>
      <c r="J13" s="21">
        <f t="shared" si="0"/>
        <v>0.0035526165896596533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3.701942E-08</v>
      </c>
      <c r="I14" s="13">
        <f t="shared" si="4"/>
        <v>-231057066395.64618</v>
      </c>
      <c r="J14" s="21">
        <f t="shared" si="0"/>
        <v>0.003476045480497799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3.570576E-08</v>
      </c>
      <c r="I15" s="13">
        <f t="shared" si="4"/>
        <v>-222857844856.21353</v>
      </c>
      <c r="J15" s="21">
        <f t="shared" si="0"/>
        <v>0.003346351727953236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3.428391E-08</v>
      </c>
      <c r="I16" s="13">
        <f t="shared" si="4"/>
        <v>-213983354390.00284</v>
      </c>
      <c r="J16" s="21">
        <f t="shared" si="0"/>
        <v>0.0032143944006367744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3.254224E-08</v>
      </c>
      <c r="I17" s="13">
        <f t="shared" si="4"/>
        <v>-203112704314.19653</v>
      </c>
      <c r="J17" s="21">
        <f t="shared" si="0"/>
        <v>0.003069605308966338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2.994851E-08</v>
      </c>
      <c r="I18" s="13">
        <f t="shared" si="4"/>
        <v>-186923913543.77444</v>
      </c>
      <c r="J18" s="21">
        <f t="shared" si="0"/>
        <v>0.002823341216811515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2.745098E-08</v>
      </c>
      <c r="I19" s="13">
        <f t="shared" si="4"/>
        <v>-171335555999.67682</v>
      </c>
      <c r="J19" s="21">
        <f t="shared" si="0"/>
        <v>0.0025865040994858543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2.604198E-08</v>
      </c>
      <c r="I20" s="13">
        <f t="shared" si="4"/>
        <v>-162541268932.20074</v>
      </c>
      <c r="J20" s="21">
        <f t="shared" si="0"/>
        <v>0.002455608805856925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2.449276E-08</v>
      </c>
      <c r="I21" s="13">
        <f t="shared" si="4"/>
        <v>-152871797384.52487</v>
      </c>
      <c r="J21" s="21">
        <f t="shared" si="0"/>
        <v>0.0023650200069889253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2.211445E-08</v>
      </c>
      <c r="I22" s="13">
        <f t="shared" si="4"/>
        <v>-138027552618.41483</v>
      </c>
      <c r="J22" s="21">
        <f t="shared" si="0"/>
        <v>0.0022451898581967986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1.949737E-08</v>
      </c>
      <c r="I23" s="13">
        <f t="shared" si="4"/>
        <v>-121693022598.15202</v>
      </c>
      <c r="J23" s="21">
        <f t="shared" si="0"/>
        <v>0.0020280730888693247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1.536604E-08</v>
      </c>
      <c r="I24" s="13">
        <f t="shared" si="4"/>
        <v>-95907286621.9448</v>
      </c>
      <c r="J24" s="21">
        <f t="shared" si="0"/>
        <v>0.0016159440725918906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9.0603E-09</v>
      </c>
      <c r="I25" s="13">
        <f t="shared" si="4"/>
        <v>-56549949693.01176</v>
      </c>
      <c r="J25" s="21">
        <f t="shared" si="0"/>
        <v>0.0009970516980589534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3.891093E-09</v>
      </c>
      <c r="I26" s="13">
        <f t="shared" si="4"/>
        <v>-24286294427.42847</v>
      </c>
      <c r="J26" s="21">
        <f t="shared" si="0"/>
        <v>0.00045336252380181997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1.460493E-09</v>
      </c>
      <c r="I27" s="13">
        <f t="shared" si="4"/>
        <v>-9115681122.810041</v>
      </c>
      <c r="J27" s="21">
        <f t="shared" si="0"/>
        <v>0.00017249105869227894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5.569271E-10</v>
      </c>
      <c r="I28" s="13">
        <f t="shared" si="4"/>
        <v>-3476065857.3860607</v>
      </c>
      <c r="J28" s="21">
        <f t="shared" si="0"/>
        <v>7.126047941901789E-05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2.953804E-10</v>
      </c>
      <c r="I29" s="13">
        <f t="shared" si="4"/>
        <v>-1843619610.8629615</v>
      </c>
      <c r="J29" s="21">
        <f t="shared" si="0"/>
        <v>3.820554310109937E-05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2.114422E-10</v>
      </c>
      <c r="I30" s="13">
        <f t="shared" si="4"/>
        <v>-1319718527.3092206</v>
      </c>
      <c r="J30" s="21">
        <f t="shared" si="0"/>
        <v>2.7832174550451425E-05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1.669031E-10</v>
      </c>
      <c r="I31" s="13">
        <f t="shared" si="4"/>
        <v>-1041727305.7854277</v>
      </c>
      <c r="J31" s="21">
        <f t="shared" si="0"/>
        <v>2.2145245441228325E-05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1.539619E-10</v>
      </c>
      <c r="I32" s="13">
        <f t="shared" si="4"/>
        <v>-960954681.3726374</v>
      </c>
      <c r="J32" s="21">
        <f t="shared" si="0"/>
        <v>2.3769589557847232E-05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1.571559E-10</v>
      </c>
      <c r="I33" s="13">
        <f t="shared" si="4"/>
        <v>-980890063.1281509</v>
      </c>
      <c r="J33" s="21">
        <f t="shared" si="0"/>
        <v>2.4240771132305493E-05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1.501995E-10</v>
      </c>
      <c r="I34" s="13">
        <f t="shared" si="4"/>
        <v>-937471625.5439135</v>
      </c>
      <c r="J34" s="21">
        <f t="shared" si="0"/>
        <v>2.4702182470315843E-05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1.494461E-10</v>
      </c>
      <c r="I35" s="13">
        <f t="shared" si="4"/>
        <v>-932769272.18931</v>
      </c>
      <c r="J35" s="21">
        <f t="shared" si="0"/>
        <v>2.4556811802470132E-05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1.497302E-10</v>
      </c>
      <c r="I36" s="13">
        <f t="shared" si="4"/>
        <v>-934542485.0749521</v>
      </c>
      <c r="J36" s="21">
        <f t="shared" si="0"/>
        <v>2.6049205180480026E-05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1.386462E-10</v>
      </c>
      <c r="I37" s="13">
        <f t="shared" si="4"/>
        <v>-865361592.3454243</v>
      </c>
      <c r="J37" s="21">
        <f t="shared" si="0"/>
        <v>2.6396998645852264E-05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1.443392E-10</v>
      </c>
      <c r="I38" s="13">
        <f t="shared" si="4"/>
        <v>-900894506.6641902</v>
      </c>
      <c r="J38" s="21">
        <f t="shared" si="0"/>
        <v>2.7745304610075837E-05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1.344526E-10</v>
      </c>
      <c r="I39" s="13">
        <f t="shared" si="4"/>
        <v>-839187197.5646095</v>
      </c>
      <c r="J39" s="21">
        <f t="shared" si="0"/>
        <v>2.9649753270331067E-05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1.392169E-10</v>
      </c>
      <c r="I40" s="13">
        <f t="shared" si="4"/>
        <v>-868923621.8907816</v>
      </c>
      <c r="J40" s="21">
        <f t="shared" si="0"/>
        <v>3.721447504520554E-05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1.381411E-10</v>
      </c>
      <c r="I41" s="13">
        <f t="shared" si="4"/>
        <v>-862209005.8317391</v>
      </c>
      <c r="J41" s="21">
        <f t="shared" si="0"/>
        <v>3.2620209884019604E-05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1.396762E-10</v>
      </c>
      <c r="I42" s="13">
        <f t="shared" si="4"/>
        <v>-871790347.2634515</v>
      </c>
      <c r="J42" s="21">
        <f t="shared" si="0"/>
        <v>3.590375451986678E-05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0.0035526165896596533</v>
      </c>
      <c r="K44" s="18"/>
      <c r="L44" s="15" t="s">
        <v>11</v>
      </c>
    </row>
    <row r="45" spans="2:12" ht="15">
      <c r="B45" s="19"/>
      <c r="H45" s="11"/>
      <c r="J45" s="22">
        <f>AVERAGE(J2:J42)</f>
        <v>0.0016031401231840219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SheetLayoutView="100" zoomScalePageLayoutView="0" workbookViewId="0" topLeftCell="A1">
      <selection activeCell="L8" sqref="L8"/>
    </sheetView>
  </sheetViews>
  <sheetFormatPr defaultColWidth="9.140625" defaultRowHeight="12.75"/>
  <cols>
    <col min="1" max="1" width="15.00390625" style="5" bestFit="1" customWidth="1"/>
    <col min="2" max="2" width="12.57421875" style="3" customWidth="1"/>
    <col min="3" max="3" width="7.57421875" style="1" hidden="1" customWidth="1"/>
    <col min="4" max="4" width="20.8515625" style="4" bestFit="1" customWidth="1"/>
    <col min="5" max="5" width="17.140625" style="3" customWidth="1"/>
    <col min="6" max="6" width="24.140625" style="3" bestFit="1" customWidth="1"/>
    <col min="7" max="7" width="13.421875" style="3" customWidth="1"/>
    <col min="9" max="9" width="12.140625" style="14" customWidth="1"/>
    <col min="10" max="10" width="10.8515625" style="21" bestFit="1" customWidth="1"/>
    <col min="11" max="11" width="10.8515625" style="17" bestFit="1" customWidth="1"/>
    <col min="12" max="12" width="9.140625" style="9" customWidth="1"/>
  </cols>
  <sheetData>
    <row r="1" spans="1:12" s="3" customFormat="1" ht="12.75">
      <c r="A1" s="5" t="s">
        <v>0</v>
      </c>
      <c r="B1" s="3" t="s">
        <v>4</v>
      </c>
      <c r="C1" s="1" t="s">
        <v>1</v>
      </c>
      <c r="D1" s="4" t="s">
        <v>5</v>
      </c>
      <c r="E1" s="3" t="s">
        <v>8</v>
      </c>
      <c r="F1" s="3" t="s">
        <v>9</v>
      </c>
      <c r="G1" s="3" t="s">
        <v>2</v>
      </c>
      <c r="H1" s="16" t="s">
        <v>13</v>
      </c>
      <c r="I1" s="12" t="s">
        <v>10</v>
      </c>
      <c r="J1" s="20" t="s">
        <v>13</v>
      </c>
      <c r="K1" s="16"/>
      <c r="L1" s="8"/>
    </row>
    <row r="2" spans="1:12" s="3" customFormat="1" ht="12.75">
      <c r="A2" s="5">
        <v>400</v>
      </c>
      <c r="B2" s="11">
        <v>2.709837E-06</v>
      </c>
      <c r="C2" s="1"/>
      <c r="D2">
        <v>0.13631836711947112</v>
      </c>
      <c r="E2" s="4">
        <f>B2/D2</f>
        <v>1.987873723300298E-05</v>
      </c>
      <c r="F2" s="3">
        <f>6.626068E-34*299792458*1000000000/A2</f>
        <v>4.96611303148786E-19</v>
      </c>
      <c r="G2" s="4">
        <f>E2/F2</f>
        <v>40028765166964.516</v>
      </c>
      <c r="H2" s="11">
        <v>1.440541E-08</v>
      </c>
      <c r="I2" s="13">
        <f>-6241509629152650000*H2</f>
        <v>-89911505226.89188</v>
      </c>
      <c r="J2" s="21">
        <f aca="true" t="shared" si="0" ref="J2:J7">ABS(I2/$G2)</f>
        <v>0.0022461723426106402</v>
      </c>
      <c r="K2" s="17"/>
      <c r="L2" s="23" t="s">
        <v>14</v>
      </c>
    </row>
    <row r="3" spans="1:12" s="3" customFormat="1" ht="12.75">
      <c r="A3" s="5">
        <v>410</v>
      </c>
      <c r="B3" s="11">
        <v>3.39325E-06</v>
      </c>
      <c r="C3" s="1"/>
      <c r="D3">
        <v>0.16651392276089194</v>
      </c>
      <c r="E3" s="4">
        <f>B3/D3</f>
        <v>2.037817585303414E-05</v>
      </c>
      <c r="F3" s="3">
        <f>6.626068E-34*299792458*1000000000/A3</f>
        <v>4.84498832340279E-19</v>
      </c>
      <c r="G3" s="4">
        <f>E3/F3</f>
        <v>42060319845563.414</v>
      </c>
      <c r="H3" s="11">
        <v>1.589341E-08</v>
      </c>
      <c r="I3" s="13">
        <f>-6241509629152650000*H3</f>
        <v>-99198871555.07103</v>
      </c>
      <c r="J3" s="21">
        <f t="shared" si="0"/>
        <v>0.0023584906610151393</v>
      </c>
      <c r="K3" s="17"/>
      <c r="L3" s="23" t="s">
        <v>15</v>
      </c>
    </row>
    <row r="4" spans="1:12" s="3" customFormat="1" ht="12.75">
      <c r="A4" s="5">
        <v>420</v>
      </c>
      <c r="B4" s="11">
        <v>3.997875E-06</v>
      </c>
      <c r="C4" s="1"/>
      <c r="D4">
        <v>0.18557613812955406</v>
      </c>
      <c r="E4" s="4">
        <f>B4/D4</f>
        <v>2.1543044489960293E-05</v>
      </c>
      <c r="F4" s="3">
        <f>6.626068E-34*299792458*1000000000/A4</f>
        <v>4.729631458559867E-19</v>
      </c>
      <c r="G4" s="4">
        <f>E4/F4</f>
        <v>45549097596115.81</v>
      </c>
      <c r="H4" s="11">
        <v>1.727397E-08</v>
      </c>
      <c r="I4" s="13">
        <f>-6241509629152650000*H4</f>
        <v>-107815650088.694</v>
      </c>
      <c r="J4" s="21">
        <f t="shared" si="0"/>
        <v>0.0023670205509820673</v>
      </c>
      <c r="K4" s="17"/>
      <c r="L4" s="23" t="s">
        <v>16</v>
      </c>
    </row>
    <row r="5" spans="1:12" s="3" customFormat="1" ht="12.75">
      <c r="A5" s="5">
        <v>430</v>
      </c>
      <c r="B5" s="11">
        <v>4.363965E-06</v>
      </c>
      <c r="C5" s="1"/>
      <c r="D5">
        <v>0.20182618593356655</v>
      </c>
      <c r="E5" s="4">
        <f>B5/D5</f>
        <v>2.162239245524092E-05</v>
      </c>
      <c r="F5" s="3">
        <f>6.626068E-34*299792458*1000000000/A5</f>
        <v>4.619640029291033E-19</v>
      </c>
      <c r="G5" s="4">
        <f>E5/F5</f>
        <v>46805362145412.15</v>
      </c>
      <c r="H5" s="11">
        <v>1.808593E-08</v>
      </c>
      <c r="I5" s="13">
        <f>-6241509629152650000*H5</f>
        <v>-112883506247.1808</v>
      </c>
      <c r="J5" s="21">
        <f t="shared" si="0"/>
        <v>0.0024117644020460937</v>
      </c>
      <c r="K5" s="17"/>
      <c r="L5" s="23" t="s">
        <v>17</v>
      </c>
    </row>
    <row r="6" spans="1:12" s="3" customFormat="1" ht="12.75">
      <c r="A6" s="5">
        <v>440</v>
      </c>
      <c r="B6" s="11">
        <v>5.05788E-06</v>
      </c>
      <c r="C6" s="1"/>
      <c r="D6">
        <v>0.21613041720982742</v>
      </c>
      <c r="E6" s="4">
        <f>B6/D6</f>
        <v>2.3401981383719917E-05</v>
      </c>
      <c r="F6" s="3">
        <f>6.626068E-34*299792458*1000000000/A6</f>
        <v>4.514648210443509E-19</v>
      </c>
      <c r="G6" s="4">
        <f>E6/F6</f>
        <v>51835669786153.625</v>
      </c>
      <c r="H6" s="11">
        <v>2.089595E-08</v>
      </c>
      <c r="I6" s="13">
        <f>-6241509629152650000*H6</f>
        <v>-130422273135.29233</v>
      </c>
      <c r="J6" s="21">
        <f t="shared" si="0"/>
        <v>0.002516071918687367</v>
      </c>
      <c r="K6" s="17"/>
      <c r="L6" s="8"/>
    </row>
    <row r="7" spans="1:10" ht="12.75" customHeight="1">
      <c r="A7" s="5">
        <v>450</v>
      </c>
      <c r="B7" s="11">
        <v>6.154738E-06</v>
      </c>
      <c r="C7" s="2">
        <v>1.862801E-11</v>
      </c>
      <c r="D7">
        <v>0.2269750906179553</v>
      </c>
      <c r="E7" s="4">
        <f aca="true" t="shared" si="1" ref="E7:E42">B7/D7</f>
        <v>2.7116358818244342E-05</v>
      </c>
      <c r="F7" s="3">
        <f aca="true" t="shared" si="2" ref="F7:F37">6.626068E-34*299792458*1000000000/A7</f>
        <v>4.414322694655876E-19</v>
      </c>
      <c r="G7" s="4">
        <f aca="true" t="shared" si="3" ref="G7:G37">E7/F7</f>
        <v>61428129962207.555</v>
      </c>
      <c r="H7" s="11">
        <v>2.632334E-08</v>
      </c>
      <c r="I7" s="13">
        <f aca="true" t="shared" si="4" ref="I7:I42">-6241509629152650000*H7</f>
        <v>-164297380081.4591</v>
      </c>
      <c r="J7" s="21">
        <f t="shared" si="0"/>
        <v>0.0026746277345987878</v>
      </c>
    </row>
    <row r="8" spans="1:10" ht="12.75" customHeight="1">
      <c r="A8" s="5">
        <v>460</v>
      </c>
      <c r="B8" s="11">
        <v>6.773315E-06</v>
      </c>
      <c r="C8" s="2">
        <v>2.08704E-11</v>
      </c>
      <c r="D8">
        <v>0.23642397685428768</v>
      </c>
      <c r="E8" s="4">
        <f t="shared" si="1"/>
        <v>2.8649018979045918E-05</v>
      </c>
      <c r="F8" s="3">
        <f t="shared" si="2"/>
        <v>4.318359157815531E-19</v>
      </c>
      <c r="G8" s="4">
        <f t="shared" si="3"/>
        <v>66342372026179.97</v>
      </c>
      <c r="H8" s="11">
        <v>3.116703E-08</v>
      </c>
      <c r="I8" s="13">
        <f t="shared" si="4"/>
        <v>-194529317857.08954</v>
      </c>
      <c r="J8" s="21">
        <f aca="true" t="shared" si="5" ref="J8:J42">ABS(I8/$G8)</f>
        <v>0.0029322032347641196</v>
      </c>
    </row>
    <row r="9" spans="1:10" ht="12.75">
      <c r="A9" s="5">
        <v>470</v>
      </c>
      <c r="B9" s="11">
        <v>8.255431E-06</v>
      </c>
      <c r="C9" s="2">
        <v>2.299601E-11</v>
      </c>
      <c r="D9">
        <v>0.24534482929875198</v>
      </c>
      <c r="E9" s="4">
        <f t="shared" si="1"/>
        <v>3.3648277909894364E-05</v>
      </c>
      <c r="F9" s="3">
        <f t="shared" si="2"/>
        <v>4.2264791757343494E-19</v>
      </c>
      <c r="G9" s="4">
        <f t="shared" si="3"/>
        <v>79613021881381.89</v>
      </c>
      <c r="H9" s="11">
        <v>4.083651E-08</v>
      </c>
      <c r="I9" s="13">
        <f t="shared" si="4"/>
        <v>-254881470385.9885</v>
      </c>
      <c r="J9" s="21">
        <f t="shared" si="5"/>
        <v>0.003201504783548412</v>
      </c>
    </row>
    <row r="10" spans="1:10" ht="12.75">
      <c r="A10" s="5">
        <v>480</v>
      </c>
      <c r="B10" s="11">
        <v>7.500194E-06</v>
      </c>
      <c r="C10" s="2">
        <v>2.936427E-11</v>
      </c>
      <c r="D10">
        <v>0.2544748333257721</v>
      </c>
      <c r="E10" s="4">
        <f t="shared" si="1"/>
        <v>2.947322492357602E-05</v>
      </c>
      <c r="F10" s="3">
        <f t="shared" si="2"/>
        <v>4.1384275262398835E-19</v>
      </c>
      <c r="G10" s="4">
        <f t="shared" si="3"/>
        <v>71218415054268.16</v>
      </c>
      <c r="H10" s="11">
        <v>3.981344E-08</v>
      </c>
      <c r="I10" s="13">
        <f t="shared" si="4"/>
        <v>-248495969129.6913</v>
      </c>
      <c r="J10" s="21">
        <f t="shared" si="5"/>
        <v>0.003489209482411794</v>
      </c>
    </row>
    <row r="11" spans="1:10" ht="12.75" customHeight="1">
      <c r="A11" s="5">
        <v>490</v>
      </c>
      <c r="B11" s="11">
        <v>7.518358E-06</v>
      </c>
      <c r="C11" s="2">
        <v>4.155891E-11</v>
      </c>
      <c r="D11">
        <v>0.260774220745563</v>
      </c>
      <c r="E11" s="4">
        <f t="shared" si="1"/>
        <v>2.883090966010651E-05</v>
      </c>
      <c r="F11" s="3">
        <f t="shared" si="2"/>
        <v>4.053969821622743E-19</v>
      </c>
      <c r="G11" s="4">
        <f t="shared" si="3"/>
        <v>71117721464847.83</v>
      </c>
      <c r="H11" s="11">
        <v>4.141764E-08</v>
      </c>
      <c r="I11" s="13">
        <f t="shared" si="4"/>
        <v>-258508598876.77795</v>
      </c>
      <c r="J11" s="21">
        <f t="shared" si="5"/>
        <v>0.0036349392746582014</v>
      </c>
    </row>
    <row r="12" spans="1:12" ht="12.75" customHeight="1">
      <c r="A12" s="5">
        <v>500</v>
      </c>
      <c r="B12" s="11">
        <v>7.106252E-06</v>
      </c>
      <c r="C12" s="2">
        <v>7.086676E-11</v>
      </c>
      <c r="D12">
        <v>0.27007319669732327</v>
      </c>
      <c r="E12" s="4">
        <f t="shared" si="1"/>
        <v>2.6312318611772966E-05</v>
      </c>
      <c r="F12" s="3">
        <f t="shared" si="2"/>
        <v>3.9728904251902884E-19</v>
      </c>
      <c r="G12" s="4">
        <f t="shared" si="3"/>
        <v>66229661016922.44</v>
      </c>
      <c r="H12" s="11">
        <v>3.99209E-08</v>
      </c>
      <c r="I12" s="13">
        <f t="shared" si="4"/>
        <v>-249166681754.44003</v>
      </c>
      <c r="J12" s="21">
        <f t="shared" si="5"/>
        <v>0.003762161513868765</v>
      </c>
      <c r="L12" s="10"/>
    </row>
    <row r="13" spans="1:10" ht="12.75">
      <c r="A13" s="5">
        <v>510</v>
      </c>
      <c r="B13" s="11">
        <v>7.039279E-06</v>
      </c>
      <c r="C13" s="2">
        <v>5.882894E-11</v>
      </c>
      <c r="D13">
        <v>0.2767754129907742</v>
      </c>
      <c r="E13" s="4">
        <f t="shared" si="1"/>
        <v>2.5433180367920332E-05</v>
      </c>
      <c r="F13" s="3">
        <f t="shared" si="2"/>
        <v>3.894990612931655E-19</v>
      </c>
      <c r="G13" s="4">
        <f t="shared" si="3"/>
        <v>65297154461631.58</v>
      </c>
      <c r="H13" s="11">
        <v>3.970698E-08</v>
      </c>
      <c r="I13" s="13">
        <f t="shared" si="4"/>
        <v>-247831498014.5717</v>
      </c>
      <c r="J13" s="21">
        <f t="shared" si="5"/>
        <v>0.0037954410120612037</v>
      </c>
    </row>
    <row r="14" spans="1:10" ht="12.75">
      <c r="A14" s="5">
        <v>520</v>
      </c>
      <c r="B14" s="11">
        <v>7.203671E-06</v>
      </c>
      <c r="C14" s="2">
        <v>7.111837E-11</v>
      </c>
      <c r="D14">
        <v>0.2836918223820849</v>
      </c>
      <c r="E14" s="4">
        <f t="shared" si="1"/>
        <v>2.5392593059301772E-05</v>
      </c>
      <c r="F14" s="3">
        <f t="shared" si="2"/>
        <v>3.820086947298354E-19</v>
      </c>
      <c r="G14" s="4">
        <f t="shared" si="3"/>
        <v>66471243742920.43</v>
      </c>
      <c r="H14" s="11">
        <v>4.006051E-08</v>
      </c>
      <c r="I14" s="13">
        <f t="shared" si="4"/>
        <v>-250038058913.76602</v>
      </c>
      <c r="J14" s="21">
        <f t="shared" si="5"/>
        <v>0.0037615974191907084</v>
      </c>
    </row>
    <row r="15" spans="1:10" ht="12.75">
      <c r="A15" s="5">
        <v>530</v>
      </c>
      <c r="B15" s="11">
        <v>7.249525E-06</v>
      </c>
      <c r="C15" s="2">
        <v>1.932385E-10</v>
      </c>
      <c r="D15">
        <v>0.2904373666726984</v>
      </c>
      <c r="E15" s="4">
        <f t="shared" si="1"/>
        <v>2.4960717290105725E-05</v>
      </c>
      <c r="F15" s="3">
        <f t="shared" si="2"/>
        <v>3.7480098350851776E-19</v>
      </c>
      <c r="G15" s="4">
        <f t="shared" si="3"/>
        <v>66597256646575.65</v>
      </c>
      <c r="H15" s="11">
        <v>3.862739E-08</v>
      </c>
      <c r="I15" s="13">
        <f t="shared" si="4"/>
        <v>-241093226634.0348</v>
      </c>
      <c r="J15" s="21">
        <f t="shared" si="5"/>
        <v>0.0036201675380337383</v>
      </c>
    </row>
    <row r="16" spans="1:10" ht="12.75">
      <c r="A16" s="5">
        <v>540</v>
      </c>
      <c r="B16" s="11">
        <v>7.243972E-06</v>
      </c>
      <c r="C16" s="2">
        <v>1.406501E-10</v>
      </c>
      <c r="D16">
        <v>0.2958101713579826</v>
      </c>
      <c r="E16" s="4">
        <f t="shared" si="1"/>
        <v>2.448858322465698E-05</v>
      </c>
      <c r="F16" s="3">
        <f t="shared" si="2"/>
        <v>3.678602245546563E-19</v>
      </c>
      <c r="G16" s="4">
        <f t="shared" si="3"/>
        <v>66570348164995.73</v>
      </c>
      <c r="H16" s="11">
        <v>3.702894E-08</v>
      </c>
      <c r="I16" s="13">
        <f t="shared" si="4"/>
        <v>-231116485567.31573</v>
      </c>
      <c r="J16" s="21">
        <f t="shared" si="5"/>
        <v>0.003471763208966395</v>
      </c>
    </row>
    <row r="17" spans="1:10" ht="12.75">
      <c r="A17" s="5">
        <v>550</v>
      </c>
      <c r="B17" s="11">
        <v>7.222321E-06</v>
      </c>
      <c r="C17" s="2">
        <v>3.004234E-10</v>
      </c>
      <c r="D17">
        <v>0.30220965410844386</v>
      </c>
      <c r="E17" s="4">
        <f t="shared" si="1"/>
        <v>2.3898379491901896E-05</v>
      </c>
      <c r="F17" s="3">
        <f t="shared" si="2"/>
        <v>3.6117185683548076E-19</v>
      </c>
      <c r="G17" s="4">
        <f t="shared" si="3"/>
        <v>66168996945927.516</v>
      </c>
      <c r="H17" s="11">
        <v>3.545062E-08</v>
      </c>
      <c r="I17" s="13">
        <f t="shared" si="4"/>
        <v>-221265386089.43155</v>
      </c>
      <c r="J17" s="21">
        <f t="shared" si="5"/>
        <v>0.003343943482628985</v>
      </c>
    </row>
    <row r="18" spans="1:10" ht="12.75">
      <c r="A18" s="5">
        <v>560</v>
      </c>
      <c r="B18" s="11">
        <v>7.235027E-06</v>
      </c>
      <c r="C18" s="2">
        <v>4.639783E-10</v>
      </c>
      <c r="D18">
        <v>0.30807048687242405</v>
      </c>
      <c r="E18" s="4">
        <f t="shared" si="1"/>
        <v>2.348497278480336E-05</v>
      </c>
      <c r="F18" s="3">
        <f t="shared" si="2"/>
        <v>3.5472235939199004E-19</v>
      </c>
      <c r="G18" s="4">
        <f t="shared" si="3"/>
        <v>66206632209646.02</v>
      </c>
      <c r="H18" s="11">
        <v>3.30863E-08</v>
      </c>
      <c r="I18" s="13">
        <f t="shared" si="4"/>
        <v>-206508460043.03333</v>
      </c>
      <c r="J18" s="21">
        <f t="shared" si="5"/>
        <v>0.003119150652295918</v>
      </c>
    </row>
    <row r="19" spans="1:10" ht="12.75">
      <c r="A19" s="5">
        <v>570</v>
      </c>
      <c r="B19" s="11">
        <v>7.227389E-06</v>
      </c>
      <c r="C19" s="2">
        <v>1.80165E-10</v>
      </c>
      <c r="D19">
        <v>0.3130728216571236</v>
      </c>
      <c r="E19" s="4">
        <f t="shared" si="1"/>
        <v>2.308532871599891E-05</v>
      </c>
      <c r="F19" s="3">
        <f t="shared" si="2"/>
        <v>3.4849916010441126E-19</v>
      </c>
      <c r="G19" s="4">
        <f t="shared" si="3"/>
        <v>66242135875112.25</v>
      </c>
      <c r="H19" s="11">
        <v>3.004749E-08</v>
      </c>
      <c r="I19" s="13">
        <f t="shared" si="4"/>
        <v>-187541698166.86798</v>
      </c>
      <c r="J19" s="21">
        <f t="shared" si="5"/>
        <v>0.002831154154214539</v>
      </c>
    </row>
    <row r="20" spans="1:10" ht="12.75">
      <c r="A20" s="5">
        <v>580</v>
      </c>
      <c r="B20" s="11">
        <v>7.245822E-06</v>
      </c>
      <c r="C20" s="2">
        <v>3.638669E-10</v>
      </c>
      <c r="D20">
        <v>0.3196204799592251</v>
      </c>
      <c r="E20" s="4">
        <f t="shared" si="1"/>
        <v>2.267008046832409E-05</v>
      </c>
      <c r="F20" s="3">
        <f t="shared" si="2"/>
        <v>3.424905538957145E-19</v>
      </c>
      <c r="G20" s="4">
        <f t="shared" si="3"/>
        <v>66191841528064.27</v>
      </c>
      <c r="H20" s="11">
        <v>2.698191E-08</v>
      </c>
      <c r="I20" s="13">
        <f t="shared" si="4"/>
        <v>-168407851077.93018</v>
      </c>
      <c r="J20" s="21">
        <f t="shared" si="5"/>
        <v>0.0025442387942406462</v>
      </c>
    </row>
    <row r="21" spans="1:10" ht="12.75">
      <c r="A21" s="5">
        <v>590</v>
      </c>
      <c r="B21" s="11">
        <v>7.080446E-06</v>
      </c>
      <c r="C21" s="2">
        <v>5.182684E-10</v>
      </c>
      <c r="D21">
        <v>0.3253445097574857</v>
      </c>
      <c r="E21" s="4">
        <f t="shared" si="1"/>
        <v>2.1762918345472678E-05</v>
      </c>
      <c r="F21" s="3">
        <f t="shared" si="2"/>
        <v>3.3668562925341426E-19</v>
      </c>
      <c r="G21" s="4">
        <f t="shared" si="3"/>
        <v>64638690976300.37</v>
      </c>
      <c r="H21" s="11">
        <v>2.362463E-08</v>
      </c>
      <c r="I21" s="13">
        <f t="shared" si="4"/>
        <v>-147453355630.16858</v>
      </c>
      <c r="J21" s="21">
        <f t="shared" si="5"/>
        <v>0.002281193406039612</v>
      </c>
    </row>
    <row r="22" spans="1:10" ht="12.75">
      <c r="A22" s="5">
        <v>600</v>
      </c>
      <c r="B22" s="11">
        <v>6.749945E-06</v>
      </c>
      <c r="C22" s="2">
        <v>2.91454E-10</v>
      </c>
      <c r="D22">
        <v>0.33163638870119394</v>
      </c>
      <c r="E22" s="4">
        <f t="shared" si="1"/>
        <v>2.035345103845566E-05</v>
      </c>
      <c r="F22" s="3">
        <f t="shared" si="2"/>
        <v>3.310742020991907E-19</v>
      </c>
      <c r="G22" s="4">
        <f t="shared" si="3"/>
        <v>61477006995421.87</v>
      </c>
      <c r="H22" s="11">
        <v>2.037225E-08</v>
      </c>
      <c r="I22" s="13">
        <f t="shared" si="4"/>
        <v>-127153594542.50507</v>
      </c>
      <c r="J22" s="21">
        <f t="shared" si="5"/>
        <v>0.002068311402212116</v>
      </c>
    </row>
    <row r="23" spans="1:10" ht="12.75">
      <c r="A23" s="5">
        <v>610</v>
      </c>
      <c r="B23" s="11">
        <v>6.595455E-06</v>
      </c>
      <c r="C23" s="2">
        <v>6.131377E-10</v>
      </c>
      <c r="D23">
        <v>0.33753275889414375</v>
      </c>
      <c r="E23" s="4">
        <f t="shared" si="1"/>
        <v>1.954019225158661E-05</v>
      </c>
      <c r="F23" s="3">
        <f t="shared" si="2"/>
        <v>3.256467561631384E-19</v>
      </c>
      <c r="G23" s="4">
        <f t="shared" si="3"/>
        <v>60004258853411.125</v>
      </c>
      <c r="H23" s="11">
        <v>1.704303E-08</v>
      </c>
      <c r="I23" s="13">
        <f t="shared" si="4"/>
        <v>-106374235854.93748</v>
      </c>
      <c r="J23" s="21">
        <f t="shared" si="5"/>
        <v>0.0017727780975481595</v>
      </c>
    </row>
    <row r="24" spans="1:10" ht="12.75">
      <c r="A24" s="5">
        <v>620</v>
      </c>
      <c r="B24" s="11">
        <v>6.50941E-06</v>
      </c>
      <c r="C24" s="2">
        <v>1.132794E-09</v>
      </c>
      <c r="D24">
        <v>0.34231934812241493</v>
      </c>
      <c r="E24" s="4">
        <f t="shared" si="1"/>
        <v>1.9015606437975002E-05</v>
      </c>
      <c r="F24" s="3">
        <f t="shared" si="2"/>
        <v>3.2039438912824906E-19</v>
      </c>
      <c r="G24" s="4">
        <f t="shared" si="3"/>
        <v>59350622492840.66</v>
      </c>
      <c r="H24" s="11">
        <v>1.198385E-08</v>
      </c>
      <c r="I24" s="13">
        <f t="shared" si="4"/>
        <v>-74797315169.32098</v>
      </c>
      <c r="J24" s="21">
        <f t="shared" si="5"/>
        <v>0.0012602616792830375</v>
      </c>
    </row>
    <row r="25" spans="1:10" ht="12.75">
      <c r="A25" s="5">
        <v>630</v>
      </c>
      <c r="B25" s="11">
        <v>6.211635E-06</v>
      </c>
      <c r="C25" s="2">
        <v>5.986812E-10</v>
      </c>
      <c r="D25">
        <v>0.34734043266311165</v>
      </c>
      <c r="E25" s="4">
        <f t="shared" si="1"/>
        <v>1.7883420459790572E-05</v>
      </c>
      <c r="F25" s="3">
        <f t="shared" si="2"/>
        <v>3.153087639039911E-19</v>
      </c>
      <c r="G25" s="4">
        <f t="shared" si="3"/>
        <v>56717169032561.125</v>
      </c>
      <c r="H25" s="11">
        <v>6.043166E-09</v>
      </c>
      <c r="I25" s="13">
        <f t="shared" si="4"/>
        <v>-37718478779.5679</v>
      </c>
      <c r="J25" s="21">
        <f t="shared" si="5"/>
        <v>0.000665027529105232</v>
      </c>
    </row>
    <row r="26" spans="1:10" ht="12.75">
      <c r="A26" s="5">
        <v>640</v>
      </c>
      <c r="B26" s="11">
        <v>5.870264E-06</v>
      </c>
      <c r="C26" s="2">
        <v>3.567908E-10</v>
      </c>
      <c r="D26">
        <v>0.3530574474857999</v>
      </c>
      <c r="E26" s="4">
        <f t="shared" si="1"/>
        <v>1.6626937179213885E-05</v>
      </c>
      <c r="F26" s="3">
        <f t="shared" si="2"/>
        <v>3.103820644679913E-19</v>
      </c>
      <c r="G26" s="4">
        <f t="shared" si="3"/>
        <v>53569258931611.266</v>
      </c>
      <c r="H26" s="11">
        <v>2.199419E-09</v>
      </c>
      <c r="I26" s="13">
        <f t="shared" si="4"/>
        <v>-13727694867.041292</v>
      </c>
      <c r="J26" s="21">
        <f t="shared" si="5"/>
        <v>0.0002562606827278801</v>
      </c>
    </row>
    <row r="27" spans="1:10" ht="12.75">
      <c r="A27" s="5">
        <v>650</v>
      </c>
      <c r="B27" s="11">
        <v>5.775758E-06</v>
      </c>
      <c r="C27" s="2">
        <v>7.661562E-10</v>
      </c>
      <c r="D27">
        <v>0.35762116747722345</v>
      </c>
      <c r="E27" s="4">
        <f t="shared" si="1"/>
        <v>1.6150492547027022E-05</v>
      </c>
      <c r="F27" s="3">
        <f t="shared" si="2"/>
        <v>3.0560695578386833E-19</v>
      </c>
      <c r="G27" s="4">
        <f t="shared" si="3"/>
        <v>52847267515890.54</v>
      </c>
      <c r="H27" s="11">
        <v>7.113807E-10</v>
      </c>
      <c r="I27" s="13">
        <f t="shared" si="4"/>
        <v>-4440089489.043353</v>
      </c>
      <c r="J27" s="21">
        <f t="shared" si="5"/>
        <v>8.40173900705135E-05</v>
      </c>
    </row>
    <row r="28" spans="1:10" ht="12.75">
      <c r="A28" s="5">
        <v>660</v>
      </c>
      <c r="B28" s="11">
        <v>5.338155E-06</v>
      </c>
      <c r="C28" s="2">
        <v>8.476669E-10</v>
      </c>
      <c r="D28">
        <v>0.36359614321280276</v>
      </c>
      <c r="E28" s="4">
        <f t="shared" si="1"/>
        <v>1.4681550119951976E-05</v>
      </c>
      <c r="F28" s="3">
        <f t="shared" si="2"/>
        <v>3.0097654736290064E-19</v>
      </c>
      <c r="G28" s="4">
        <f t="shared" si="3"/>
        <v>48779714727240.15</v>
      </c>
      <c r="H28" s="11">
        <v>1.956168E-10</v>
      </c>
      <c r="I28" s="13">
        <f t="shared" si="4"/>
        <v>-1220944140.8240283</v>
      </c>
      <c r="J28" s="21">
        <f t="shared" si="5"/>
        <v>2.502975156068746E-05</v>
      </c>
    </row>
    <row r="29" spans="1:10" ht="12.75">
      <c r="A29" s="5">
        <v>670</v>
      </c>
      <c r="B29" s="11">
        <v>5.279497E-06</v>
      </c>
      <c r="C29" s="2">
        <v>1.447089E-09</v>
      </c>
      <c r="D29">
        <v>0.36901652704253757</v>
      </c>
      <c r="E29" s="4">
        <f t="shared" si="1"/>
        <v>1.4306939156119199E-05</v>
      </c>
      <c r="F29" s="3">
        <f t="shared" si="2"/>
        <v>2.9648436008882747E-19</v>
      </c>
      <c r="G29" s="4">
        <f t="shared" si="3"/>
        <v>48255291280230.78</v>
      </c>
      <c r="H29" s="11">
        <v>7.403082E-11</v>
      </c>
      <c r="I29" s="13">
        <f t="shared" si="4"/>
        <v>-462064075.8840666</v>
      </c>
      <c r="J29" s="21">
        <f t="shared" si="5"/>
        <v>9.575407455334642E-06</v>
      </c>
    </row>
    <row r="30" spans="1:10" ht="12.75">
      <c r="A30" s="5">
        <v>680</v>
      </c>
      <c r="B30" s="11">
        <v>5.197472E-06</v>
      </c>
      <c r="C30" s="2">
        <v>6.085684E-10</v>
      </c>
      <c r="D30">
        <v>0.3752237377734259</v>
      </c>
      <c r="E30" s="4">
        <f t="shared" si="1"/>
        <v>1.3851660960582478E-05</v>
      </c>
      <c r="F30" s="3">
        <f t="shared" si="2"/>
        <v>2.9212429596987415E-19</v>
      </c>
      <c r="G30" s="4">
        <f t="shared" si="3"/>
        <v>47417011017840.695</v>
      </c>
      <c r="H30" s="11">
        <v>3.623367E-11</v>
      </c>
      <c r="I30" s="13">
        <f t="shared" si="4"/>
        <v>-226152800.2045395</v>
      </c>
      <c r="J30" s="21">
        <f t="shared" si="5"/>
        <v>4.769444453583321E-06</v>
      </c>
    </row>
    <row r="31" spans="1:10" ht="12.75">
      <c r="A31" s="5">
        <v>690</v>
      </c>
      <c r="B31" s="11">
        <v>5.15018E-06</v>
      </c>
      <c r="C31" s="2">
        <v>7.303127E-10</v>
      </c>
      <c r="D31">
        <v>0.3802956495709831</v>
      </c>
      <c r="E31" s="4">
        <f t="shared" si="1"/>
        <v>1.3542568803534804E-05</v>
      </c>
      <c r="F31" s="3">
        <f t="shared" si="2"/>
        <v>2.8789061052103536E-19</v>
      </c>
      <c r="G31" s="4">
        <f t="shared" si="3"/>
        <v>47040675550428.51</v>
      </c>
      <c r="H31" s="11">
        <v>1.782959E-11</v>
      </c>
      <c r="I31" s="13">
        <f t="shared" si="4"/>
        <v>-111283557.6688438</v>
      </c>
      <c r="J31" s="21">
        <f t="shared" si="5"/>
        <v>2.3656879151224284E-06</v>
      </c>
    </row>
    <row r="32" spans="1:10" ht="12.75">
      <c r="A32" s="5">
        <v>700</v>
      </c>
      <c r="B32" s="11">
        <v>4.429473E-06</v>
      </c>
      <c r="C32" s="2">
        <v>1.313673E-09</v>
      </c>
      <c r="D32">
        <v>0.38609331589788193</v>
      </c>
      <c r="E32" s="4">
        <f t="shared" si="1"/>
        <v>1.1472545153233251E-05</v>
      </c>
      <c r="F32" s="3">
        <f t="shared" si="2"/>
        <v>2.83777887513592E-19</v>
      </c>
      <c r="G32" s="4">
        <f t="shared" si="3"/>
        <v>40427903857321.35</v>
      </c>
      <c r="H32" s="11">
        <v>6.646062E-12</v>
      </c>
      <c r="I32" s="13">
        <f t="shared" si="4"/>
        <v>-41481459.96894552</v>
      </c>
      <c r="J32" s="21">
        <f t="shared" si="5"/>
        <v>1.0260601221211564E-06</v>
      </c>
    </row>
    <row r="33" spans="1:10" ht="12.75">
      <c r="A33" s="5">
        <v>710</v>
      </c>
      <c r="B33" s="11">
        <v>4.40923E-06</v>
      </c>
      <c r="C33" s="2">
        <v>1.551867E-09</v>
      </c>
      <c r="D33">
        <v>0.38946694791009945</v>
      </c>
      <c r="E33" s="4">
        <f t="shared" si="1"/>
        <v>1.1321191756220046E-05</v>
      </c>
      <c r="F33" s="3">
        <f t="shared" si="2"/>
        <v>2.79781015858471E-19</v>
      </c>
      <c r="G33" s="4">
        <f t="shared" si="3"/>
        <v>40464474408610.13</v>
      </c>
      <c r="H33" s="11">
        <v>1.108369E-11</v>
      </c>
      <c r="I33" s="13">
        <f t="shared" si="4"/>
        <v>-69178957.86154294</v>
      </c>
      <c r="J33" s="21">
        <f t="shared" si="5"/>
        <v>1.70962205422401E-06</v>
      </c>
    </row>
    <row r="34" spans="1:10" ht="12.75">
      <c r="A34" s="5">
        <v>720</v>
      </c>
      <c r="B34" s="11">
        <v>4.144761E-06</v>
      </c>
      <c r="C34" s="2">
        <v>3.380125E-09</v>
      </c>
      <c r="D34">
        <v>0.3958517702480626</v>
      </c>
      <c r="E34" s="4">
        <f t="shared" si="1"/>
        <v>1.047048746909143E-05</v>
      </c>
      <c r="F34" s="3">
        <f t="shared" si="2"/>
        <v>2.7589516841599225E-19</v>
      </c>
      <c r="G34" s="4">
        <f t="shared" si="3"/>
        <v>37950963509821.69</v>
      </c>
      <c r="H34" s="11">
        <v>-9.040603E-12</v>
      </c>
      <c r="I34" s="13">
        <f t="shared" si="4"/>
        <v>56427010.677846335</v>
      </c>
      <c r="J34" s="21">
        <f t="shared" si="5"/>
        <v>1.4868400024479762E-06</v>
      </c>
    </row>
    <row r="35" spans="1:10" ht="12.75">
      <c r="A35" s="5">
        <v>730</v>
      </c>
      <c r="B35" s="11">
        <v>4.162421E-06</v>
      </c>
      <c r="C35" s="2">
        <v>2.679162E-09</v>
      </c>
      <c r="D35">
        <v>0.40270778349094644</v>
      </c>
      <c r="E35" s="4">
        <f t="shared" si="1"/>
        <v>1.033608281398807E-05</v>
      </c>
      <c r="F35" s="3">
        <f t="shared" si="2"/>
        <v>2.7211578254728E-19</v>
      </c>
      <c r="G35" s="4">
        <f t="shared" si="3"/>
        <v>37984135713231.48</v>
      </c>
      <c r="H35" s="11">
        <v>-8.086745E-12</v>
      </c>
      <c r="I35" s="13">
        <f t="shared" si="4"/>
        <v>50473496.78600205</v>
      </c>
      <c r="J35" s="21">
        <f t="shared" si="5"/>
        <v>1.3288046664286743E-06</v>
      </c>
    </row>
    <row r="36" spans="1:10" ht="12.75">
      <c r="A36" s="5">
        <v>740</v>
      </c>
      <c r="B36" s="11">
        <v>3.934369E-06</v>
      </c>
      <c r="C36" s="2">
        <v>3.066318E-09</v>
      </c>
      <c r="D36">
        <v>0.40853159043136333</v>
      </c>
      <c r="E36" s="4">
        <f t="shared" si="1"/>
        <v>9.630513507769986E-06</v>
      </c>
      <c r="F36" s="3">
        <f t="shared" si="2"/>
        <v>2.6843854224258703E-19</v>
      </c>
      <c r="G36" s="4">
        <f t="shared" si="3"/>
        <v>35876046067434.4</v>
      </c>
      <c r="H36" s="11">
        <v>2.683317E-12</v>
      </c>
      <c r="I36" s="13">
        <f t="shared" si="4"/>
        <v>-16747948.893569</v>
      </c>
      <c r="J36" s="21">
        <f t="shared" si="5"/>
        <v>4.6682816891495576E-07</v>
      </c>
    </row>
    <row r="37" spans="1:10" ht="12.75">
      <c r="A37" s="5">
        <v>750</v>
      </c>
      <c r="B37" s="11">
        <v>3.590811E-06</v>
      </c>
      <c r="C37" s="2">
        <v>1.078508E-09</v>
      </c>
      <c r="D37">
        <v>0.4135558353378195</v>
      </c>
      <c r="E37" s="4">
        <f t="shared" si="1"/>
        <v>8.682771933484606E-06</v>
      </c>
      <c r="F37" s="3">
        <f t="shared" si="2"/>
        <v>2.6485936167935256E-19</v>
      </c>
      <c r="G37" s="4">
        <f t="shared" si="3"/>
        <v>32782575169067.48</v>
      </c>
      <c r="H37" s="11">
        <v>-1.038764E-11</v>
      </c>
      <c r="I37" s="13">
        <f t="shared" si="4"/>
        <v>64834555.084171236</v>
      </c>
      <c r="J37" s="21">
        <f t="shared" si="5"/>
        <v>1.9777139150845876E-06</v>
      </c>
    </row>
    <row r="38" spans="1:10" ht="12.75">
      <c r="A38" s="5">
        <v>760</v>
      </c>
      <c r="B38" s="11">
        <v>3.560594E-06</v>
      </c>
      <c r="C38" s="1">
        <v>2.23033E-09</v>
      </c>
      <c r="D38">
        <v>0.4195415853446235</v>
      </c>
      <c r="E38" s="4">
        <f t="shared" si="1"/>
        <v>8.48686786811664E-06</v>
      </c>
      <c r="F38" s="3">
        <f>6.626068E-34*299792458*1000000000/A38</f>
        <v>2.613743700783084E-19</v>
      </c>
      <c r="G38" s="4">
        <f>E38/F38</f>
        <v>32470160963272.543</v>
      </c>
      <c r="H38" s="11">
        <v>5.014947E-12</v>
      </c>
      <c r="I38" s="13">
        <f t="shared" si="4"/>
        <v>-31300839.990190197</v>
      </c>
      <c r="J38" s="21">
        <f t="shared" si="5"/>
        <v>9.639878294904363E-07</v>
      </c>
    </row>
    <row r="39" spans="1:10" ht="12.75">
      <c r="A39" s="5">
        <v>770</v>
      </c>
      <c r="B39" s="11">
        <v>3.098675E-06</v>
      </c>
      <c r="C39" s="1">
        <v>3.908889E-09</v>
      </c>
      <c r="D39">
        <v>0.4243775449129317</v>
      </c>
      <c r="E39" s="4">
        <f t="shared" si="1"/>
        <v>7.301694062619986E-06</v>
      </c>
      <c r="F39" s="3">
        <f>6.626068E-34*299792458*1000000000/A39</f>
        <v>2.579798977396291E-19</v>
      </c>
      <c r="G39" s="4">
        <f>E39/F39</f>
        <v>28303345053610.938</v>
      </c>
      <c r="H39" s="11">
        <v>-3.01979E-12</v>
      </c>
      <c r="I39" s="13">
        <f t="shared" si="4"/>
        <v>18848048.36301888</v>
      </c>
      <c r="J39" s="21">
        <f t="shared" si="5"/>
        <v>6.659300632952659E-07</v>
      </c>
    </row>
    <row r="40" spans="1:10" ht="12.75">
      <c r="A40" s="5">
        <v>780</v>
      </c>
      <c r="B40" s="11">
        <v>2.559897E-06</v>
      </c>
      <c r="C40" s="1">
        <v>2.177687E-09</v>
      </c>
      <c r="D40">
        <v>0.43049766082272267</v>
      </c>
      <c r="E40" s="4">
        <f t="shared" si="1"/>
        <v>5.946366805124537E-06</v>
      </c>
      <c r="F40" s="3">
        <f>6.626068E-34*299792458*1000000000/A40</f>
        <v>2.546724631532236E-19</v>
      </c>
      <c r="G40" s="4">
        <f>E40/F40</f>
        <v>23349076423495.805</v>
      </c>
      <c r="H40" s="11">
        <v>-3.301368E-12</v>
      </c>
      <c r="I40" s="13">
        <f t="shared" si="4"/>
        <v>20605520.161376428</v>
      </c>
      <c r="J40" s="21">
        <f t="shared" si="5"/>
        <v>8.824982961913397E-07</v>
      </c>
    </row>
    <row r="41" spans="1:10" ht="12.75">
      <c r="A41" s="5">
        <v>790</v>
      </c>
      <c r="B41" s="11">
        <v>2.897976E-06</v>
      </c>
      <c r="C41" s="1">
        <v>1.798084E-09</v>
      </c>
      <c r="D41">
        <v>0.4360331221377431</v>
      </c>
      <c r="E41" s="4">
        <f t="shared" si="1"/>
        <v>6.6462290428581885E-06</v>
      </c>
      <c r="F41" s="3">
        <f>6.626068E-34*299792458*1000000000/A41</f>
        <v>2.514487610879929E-19</v>
      </c>
      <c r="G41" s="4">
        <f>E41/F41</f>
        <v>26431743048168.7</v>
      </c>
      <c r="H41" s="11">
        <v>1.950402E-11</v>
      </c>
      <c r="I41" s="13">
        <f t="shared" si="4"/>
        <v>-121734528.63718589</v>
      </c>
      <c r="J41" s="21">
        <f t="shared" si="5"/>
        <v>4.605618646312474E-06</v>
      </c>
    </row>
    <row r="42" spans="1:10" ht="12.75">
      <c r="A42" s="5">
        <v>800</v>
      </c>
      <c r="B42" s="11">
        <v>2.66425E-06</v>
      </c>
      <c r="C42" s="1">
        <v>2.302989E-09</v>
      </c>
      <c r="D42">
        <v>0.4418920413726792</v>
      </c>
      <c r="E42" s="4">
        <f t="shared" si="1"/>
        <v>6.029187562925686E-06</v>
      </c>
      <c r="F42" s="3">
        <f>6.626068E-34*299792458*1000000000/A42</f>
        <v>2.48305651574393E-19</v>
      </c>
      <c r="G42" s="4">
        <f>E42/F42</f>
        <v>24281314278178.344</v>
      </c>
      <c r="H42" s="11">
        <v>7.597908E-12</v>
      </c>
      <c r="I42" s="13">
        <f t="shared" si="4"/>
        <v>-47422415.94341596</v>
      </c>
      <c r="J42" s="21">
        <f t="shared" si="5"/>
        <v>1.9530415611001156E-06</v>
      </c>
    </row>
    <row r="43" spans="2:8" ht="15">
      <c r="B43" s="19"/>
      <c r="E43" s="6" t="s">
        <v>6</v>
      </c>
      <c r="F43" s="7" t="s">
        <v>3</v>
      </c>
      <c r="G43" s="6" t="s">
        <v>7</v>
      </c>
      <c r="H43" s="11"/>
    </row>
    <row r="44" spans="2:12" ht="15">
      <c r="B44" s="19"/>
      <c r="H44" s="11"/>
      <c r="J44" s="22">
        <f>MAX(J2:J42)</f>
        <v>0.0037954410120612037</v>
      </c>
      <c r="K44" s="18"/>
      <c r="L44" s="15" t="s">
        <v>11</v>
      </c>
    </row>
    <row r="45" spans="2:12" ht="15">
      <c r="B45" s="19"/>
      <c r="H45" s="11"/>
      <c r="J45" s="22">
        <f>AVERAGE(J2:J42)</f>
        <v>0.001622640965476107</v>
      </c>
      <c r="K45" s="18"/>
      <c r="L45" s="15" t="s">
        <v>12</v>
      </c>
    </row>
    <row r="46" spans="2:8" ht="15">
      <c r="B46" s="19"/>
      <c r="H46" s="11"/>
    </row>
    <row r="47" spans="2:8" ht="15">
      <c r="B47" s="19"/>
      <c r="H47" s="11"/>
    </row>
    <row r="48" spans="2:8" ht="15">
      <c r="B48" s="19"/>
      <c r="H48" s="11"/>
    </row>
    <row r="49" spans="2:8" ht="15">
      <c r="B49" s="19"/>
      <c r="H49" s="11"/>
    </row>
    <row r="50" spans="2:8" ht="15">
      <c r="B50" s="19"/>
      <c r="H50" s="11"/>
    </row>
    <row r="51" spans="2:8" ht="15">
      <c r="B51" s="19"/>
      <c r="H51" s="11"/>
    </row>
    <row r="52" spans="2:8" ht="15">
      <c r="B52" s="19"/>
      <c r="H52" s="11"/>
    </row>
  </sheetData>
  <sheetProtection/>
  <printOptions/>
  <pageMargins left="0.75" right="0.75" top="1" bottom="1" header="0.5" footer="0.5"/>
  <pageSetup fitToHeight="1" fitToWidth="1" horizontalDpi="600" verticalDpi="600" orientation="landscape" scale="6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 Lab</dc:creator>
  <cp:keywords/>
  <dc:description/>
  <cp:lastModifiedBy>sntaylor</cp:lastModifiedBy>
  <cp:lastPrinted>2007-03-22T16:59:22Z</cp:lastPrinted>
  <dcterms:created xsi:type="dcterms:W3CDTF">2007-01-29T22:45:45Z</dcterms:created>
  <dcterms:modified xsi:type="dcterms:W3CDTF">2009-12-22T18:08:38Z</dcterms:modified>
  <cp:category/>
  <cp:version/>
  <cp:contentType/>
  <cp:contentStatus/>
</cp:coreProperties>
</file>